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<sst xmlns="http://schemas.openxmlformats.org/spreadsheetml/2006/main" count="152" uniqueCount="149">
  <si>
    <t xml:space="preserve">Утверждена в сумме </t>
  </si>
  <si>
    <t>сумма прописью и цифрами</t>
  </si>
  <si>
    <t>шесть миллионов девятьсот шестьдесят четыре тысячи сто пятьдесят семь рублей 27 копеек</t>
  </si>
  <si>
    <t xml:space="preserve">                          в том числе фонд заработной платы (фонд оплаты труда):</t>
  </si>
  <si>
    <t>в том числе фонд заработной платы (фонд оплаты труда):</t>
  </si>
  <si>
    <t>четыре миллиона семьсот девяноста две тысячи восемьсот восемь рублей</t>
  </si>
  <si>
    <t>Главный распорядитель кредита ________________</t>
  </si>
  <si>
    <t>СМЕТА РАСХОДОВ</t>
  </si>
  <si>
    <t>на 2012 год</t>
  </si>
  <si>
    <t>Учреждение :</t>
  </si>
  <si>
    <t>МОКУ СОШ с.  Камышлинка</t>
  </si>
  <si>
    <t xml:space="preserve"> по ОКУД</t>
  </si>
  <si>
    <t>Периодичность:</t>
  </si>
  <si>
    <t>Годовая</t>
  </si>
  <si>
    <t>дата</t>
  </si>
  <si>
    <t>Единица измерения:</t>
  </si>
  <si>
    <t>руб.</t>
  </si>
  <si>
    <t>по СОЕИ</t>
  </si>
  <si>
    <t>Смета общеобразовательных учреждений  на 2015</t>
  </si>
  <si>
    <t>Экономическая классификация расходов</t>
  </si>
  <si>
    <t>Исчислено учреждением</t>
  </si>
  <si>
    <t>Процент (отнош. к утвержд.), %</t>
  </si>
  <si>
    <t>Утверждено</t>
  </si>
  <si>
    <t>Статьи</t>
  </si>
  <si>
    <t xml:space="preserve">строки </t>
  </si>
  <si>
    <t>всего</t>
  </si>
  <si>
    <t xml:space="preserve">в том числе по кварталам </t>
  </si>
  <si>
    <t xml:space="preserve">Наименование статьи </t>
  </si>
  <si>
    <t>I</t>
  </si>
  <si>
    <t>II</t>
  </si>
  <si>
    <t>III</t>
  </si>
  <si>
    <t>IV</t>
  </si>
  <si>
    <t xml:space="preserve">РАСХОДЫ </t>
  </si>
  <si>
    <t>Оплата труда и начисления на оплату труда</t>
  </si>
  <si>
    <t>Заработная плата</t>
  </si>
  <si>
    <t>Выплаты специалистам, проживающим и работающим в сельской местности и рабочих поселках</t>
  </si>
  <si>
    <t>212.1</t>
  </si>
  <si>
    <t>Выплаты педагогическим работникам на приобретение книгоиздательской продукции и периодических изданий</t>
  </si>
  <si>
    <t>212.2</t>
  </si>
  <si>
    <t>Другие выплаты</t>
  </si>
  <si>
    <t>212.3</t>
  </si>
  <si>
    <t>Начисления на выплаты по оплате труда</t>
  </si>
  <si>
    <t>Приобретение услуг</t>
  </si>
  <si>
    <t>Услуги связи</t>
  </si>
  <si>
    <t>Транспортные услуги</t>
  </si>
  <si>
    <t>Коммунальные услуги</t>
  </si>
  <si>
    <t>Оплата услуг отопления (тэц)</t>
  </si>
  <si>
    <t>223.1</t>
  </si>
  <si>
    <t>Оплата услуг печного отопления</t>
  </si>
  <si>
    <t>223.2</t>
  </si>
  <si>
    <t>Оплата услуг горячего водоснабжения</t>
  </si>
  <si>
    <t>223.3</t>
  </si>
  <si>
    <t>Оплата услуг холодного водоснабжения</t>
  </si>
  <si>
    <t>223.4</t>
  </si>
  <si>
    <t>Оплата услуг потребления газа</t>
  </si>
  <si>
    <t>223.5</t>
  </si>
  <si>
    <t>Оплата услуг потребления электроэнергии</t>
  </si>
  <si>
    <t>223.6</t>
  </si>
  <si>
    <t>Оплата услуг канализации, ассенизации, водоотведения</t>
  </si>
  <si>
    <t>223.7</t>
  </si>
  <si>
    <t>Другие расходы по оплате коммунальных услуг</t>
  </si>
  <si>
    <t>223.8</t>
  </si>
  <si>
    <t>Арендная плата за пользование имуществом</t>
  </si>
  <si>
    <t>Содержание имущества</t>
  </si>
  <si>
    <t>Содержание в чистоте помещений, зданий, дворов, иного имущества</t>
  </si>
  <si>
    <t>225.1</t>
  </si>
  <si>
    <t>Текущий ремонт</t>
  </si>
  <si>
    <t>225.2</t>
  </si>
  <si>
    <t>Капитальный ремонт</t>
  </si>
  <si>
    <t>225.3</t>
  </si>
  <si>
    <t>Противопожарные мероприятия</t>
  </si>
  <si>
    <t>225.4</t>
  </si>
  <si>
    <t>Пусконаладочные работы</t>
  </si>
  <si>
    <t>225.5</t>
  </si>
  <si>
    <t>Другие расходы по содержанию имущества</t>
  </si>
  <si>
    <t>225.6</t>
  </si>
  <si>
    <t xml:space="preserve">Прочие услуги </t>
  </si>
  <si>
    <t>Научно-исследовательские, опытно-конструкторские, услуги по типовому проектированию</t>
  </si>
  <si>
    <t>226.1</t>
  </si>
  <si>
    <t>Иные работы и услуги</t>
  </si>
  <si>
    <t>226.10</t>
  </si>
  <si>
    <t>Услуги на 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</si>
  <si>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226.2</t>
  </si>
  <si>
    <t>Проекто-изыскательные работы</t>
  </si>
  <si>
    <t>226.3</t>
  </si>
  <si>
    <t>Монтажные работы</t>
  </si>
  <si>
    <t>226.4</t>
  </si>
  <si>
    <t>Услуги по охране (в том числе вневедомственной и пожарной)</t>
  </si>
  <si>
    <t>226.5</t>
  </si>
  <si>
    <t>Услуги по страхованию</t>
  </si>
  <si>
    <t>226.6</t>
  </si>
  <si>
    <t>Услуги в области информационных технологий</t>
  </si>
  <si>
    <t>226.7</t>
  </si>
  <si>
    <t>Типографские работы, услуги</t>
  </si>
  <si>
    <t>226.8</t>
  </si>
  <si>
    <t>Медицинские услуги, и санитарно-эпидемиологические работы и услуги</t>
  </si>
  <si>
    <t>226.9</t>
  </si>
  <si>
    <t>Социальное обеспечение</t>
  </si>
  <si>
    <t>Пособия по социальной помощи населению</t>
  </si>
  <si>
    <t>Прочие расходы</t>
  </si>
  <si>
    <t>Уплата налогов, входящих в группу налога на имущество</t>
  </si>
  <si>
    <t>290.1.1</t>
  </si>
  <si>
    <t>Уплата иных налогов</t>
  </si>
  <si>
    <t>290.1.2</t>
  </si>
  <si>
    <t>Уплата штрафов, пеней за несвоевременную уплату налогов и сборов, экономические санкции</t>
  </si>
  <si>
    <t>290.1.3</t>
  </si>
  <si>
    <t>Выплата стипендий</t>
  </si>
  <si>
    <t>290.2</t>
  </si>
  <si>
    <t>Средства, предусмотренные на реализацию государственных функций, связанных с общегосударственным управлением (индексация) для МФ РБ</t>
  </si>
  <si>
    <t>290.3</t>
  </si>
  <si>
    <t>Выплата государственных премий</t>
  </si>
  <si>
    <t>290.4</t>
  </si>
  <si>
    <t>Возмещение убытков и вреда, судебных издержек</t>
  </si>
  <si>
    <t>290.5</t>
  </si>
  <si>
    <t>Представительские расходы, прием и обслуживание делегаций</t>
  </si>
  <si>
    <t>290.6</t>
  </si>
  <si>
    <t>Выплата денежных компенсаций, надбавок, иных выплат</t>
  </si>
  <si>
    <t>290.7</t>
  </si>
  <si>
    <t>Иные расходы</t>
  </si>
  <si>
    <t>290.8</t>
  </si>
  <si>
    <t>Поступление нефинансовых активов</t>
  </si>
  <si>
    <t>Увеличение стоимости основных средств</t>
  </si>
  <si>
    <t>Капитальное строительство</t>
  </si>
  <si>
    <t>310.1</t>
  </si>
  <si>
    <t>Прочие</t>
  </si>
  <si>
    <t>310.2</t>
  </si>
  <si>
    <t>Увеличение стоимости материальных запасов</t>
  </si>
  <si>
    <t>Медикаменты, перевязочные средства и прочие лечебные расходы</t>
  </si>
  <si>
    <t>340.1</t>
  </si>
  <si>
    <t>Бесплатное обеспечение отдельных категорий граждан лекарственными средствами и медицинскими изделиями по рецептам врачей  в амбулаторных условиях</t>
  </si>
  <si>
    <t>340.1.1</t>
  </si>
  <si>
    <t>Прочие медикаменты, перевязочные средства и лечебные расходы</t>
  </si>
  <si>
    <t>340.1.2</t>
  </si>
  <si>
    <t>Продукты питания</t>
  </si>
  <si>
    <t>340.2</t>
  </si>
  <si>
    <t>Бесплатное обеспечение беременных женщин и кормящих матерей специализированными продуктами питания</t>
  </si>
  <si>
    <t>340.2.1</t>
  </si>
  <si>
    <t>Бесплатное обеспечение детей в возрасте до трех лет продуктами детского питания</t>
  </si>
  <si>
    <t>340.2.2</t>
  </si>
  <si>
    <t>Прочие продукты питания</t>
  </si>
  <si>
    <t>340.2.3</t>
  </si>
  <si>
    <t>340.3</t>
  </si>
  <si>
    <t xml:space="preserve">ИТОГО </t>
  </si>
  <si>
    <t>Директор школы:</t>
  </si>
  <si>
    <t>Клюкина А.И.</t>
  </si>
  <si>
    <t>А.И.Клюкина</t>
  </si>
  <si>
    <t>Главный бухгалтер:</t>
  </si>
  <si>
    <t>Дударева Л.М.</t>
  </si>
  <si>
    <t>Р.Р.Садыкова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</si>
</sst>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79" fontId="4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9" fontId="1" fillId="0" borderId="12" xfId="0" applyNumberFormat="1" applyFont="1" applyBorder="1" applyAlignment="1">
      <alignment/>
    </xf>
    <xf numFmtId="179" fontId="4" fillId="0" borderId="12" xfId="58" applyFont="1" applyBorder="1" applyAlignment="1">
      <alignment/>
    </xf>
    <xf numFmtId="179" fontId="1" fillId="0" borderId="12" xfId="58" applyFont="1" applyBorder="1" applyAlignment="1">
      <alignment/>
    </xf>
    <xf numFmtId="0" fontId="4" fillId="0" borderId="12" xfId="0" applyFont="1" applyBorder="1" applyAlignment="1">
      <alignment wrapText="1"/>
    </xf>
    <xf numFmtId="10" fontId="1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 wrapText="1"/>
    </xf>
    <xf numFmtId="4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3"/>
  <sheetViews>
    <sheetView tabSelected="1" zoomScalePageLayoutView="0" workbookViewId="0" topLeftCell="A1">
      <selection activeCell="F86" sqref="F86"/>
    </sheetView>
  </sheetViews>
  <sheetFormatPr defaultColWidth="9.140625" defaultRowHeight="12.75"/>
  <cols>
    <col min="1" max="1" width="40.28125" style="1" customWidth="1"/>
    <col min="2" max="2" width="7.7109375" style="1" customWidth="1"/>
    <col min="3" max="3" width="2.8515625" style="1" hidden="1" customWidth="1"/>
    <col min="4" max="4" width="12.7109375" style="1" hidden="1" customWidth="1"/>
    <col min="5" max="5" width="5.57421875" style="1" hidden="1" customWidth="1"/>
    <col min="6" max="6" width="14.8515625" style="1" customWidth="1"/>
    <col min="7" max="7" width="14.140625" style="1" customWidth="1"/>
    <col min="8" max="9" width="14.28125" style="1" customWidth="1"/>
    <col min="10" max="10" width="14.57421875" style="1" customWidth="1"/>
  </cols>
  <sheetData>
    <row r="2" spans="6:8" ht="12.75">
      <c r="F2" s="1" t="s">
        <v>0</v>
      </c>
      <c r="H2" s="2">
        <f>F35</f>
        <v>6964157.2</v>
      </c>
    </row>
    <row r="3" spans="6:8" ht="12.75">
      <c r="F3" s="30" t="s">
        <v>1</v>
      </c>
      <c r="G3" s="30"/>
      <c r="H3" s="30"/>
    </row>
    <row r="4" spans="3:6" ht="12.75">
      <c r="C4" s="1" t="s">
        <v>0</v>
      </c>
      <c r="F4" s="1" t="s">
        <v>2</v>
      </c>
    </row>
    <row r="5" ht="12.75">
      <c r="B5" s="1" t="s">
        <v>3</v>
      </c>
    </row>
    <row r="6" ht="12.75">
      <c r="H6" s="2">
        <f>F36</f>
        <v>4792808</v>
      </c>
    </row>
    <row r="7" spans="3:6" ht="12.75">
      <c r="C7" s="1" t="s">
        <v>4</v>
      </c>
      <c r="F7" s="3" t="s">
        <v>1</v>
      </c>
    </row>
    <row r="8" spans="3:9" ht="12.75">
      <c r="C8" s="4"/>
      <c r="D8" s="4"/>
      <c r="E8" s="4"/>
      <c r="F8" s="4" t="s">
        <v>5</v>
      </c>
      <c r="G8" s="4"/>
      <c r="H8" s="4"/>
      <c r="I8" s="4"/>
    </row>
    <row r="10" ht="12.75">
      <c r="C10" s="1" t="s">
        <v>6</v>
      </c>
    </row>
    <row r="11" spans="6:7" ht="12.75">
      <c r="F11" s="31"/>
      <c r="G11" s="31"/>
    </row>
    <row r="15" spans="1:10" ht="18.75">
      <c r="A15" s="32" t="s">
        <v>7</v>
      </c>
      <c r="B15" s="32"/>
      <c r="C15" s="32"/>
      <c r="D15" s="32"/>
      <c r="E15" s="32"/>
      <c r="F15" s="32"/>
      <c r="G15" s="32"/>
      <c r="H15" s="32"/>
      <c r="I15" s="32"/>
      <c r="J15" s="32"/>
    </row>
    <row r="17" spans="3:4" ht="12.75">
      <c r="C17" s="33" t="s">
        <v>8</v>
      </c>
      <c r="D17" s="33"/>
    </row>
    <row r="19" spans="1:10" ht="12.75">
      <c r="A19" s="5" t="s">
        <v>9</v>
      </c>
      <c r="B19" s="44" t="s">
        <v>10</v>
      </c>
      <c r="C19" s="44"/>
      <c r="D19" s="44"/>
      <c r="E19" s="44"/>
      <c r="F19" s="44"/>
      <c r="I19" s="1" t="s">
        <v>11</v>
      </c>
      <c r="J19" s="6">
        <v>501011</v>
      </c>
    </row>
    <row r="20" spans="1:10" ht="12.75">
      <c r="A20" s="5" t="s">
        <v>12</v>
      </c>
      <c r="B20" s="41" t="s">
        <v>13</v>
      </c>
      <c r="C20" s="41"/>
      <c r="D20" s="41"/>
      <c r="E20" s="41"/>
      <c r="F20" s="41"/>
      <c r="I20" s="1" t="s">
        <v>14</v>
      </c>
      <c r="J20" s="7">
        <v>42002</v>
      </c>
    </row>
    <row r="21" spans="1:10" ht="12.75">
      <c r="A21" s="4" t="s">
        <v>15</v>
      </c>
      <c r="B21" s="41" t="s">
        <v>16</v>
      </c>
      <c r="C21" s="41"/>
      <c r="D21" s="41"/>
      <c r="E21" s="41"/>
      <c r="F21" s="41"/>
      <c r="I21" s="1" t="s">
        <v>17</v>
      </c>
      <c r="J21" s="6">
        <v>372</v>
      </c>
    </row>
    <row r="22" ht="12.75">
      <c r="J22" s="6"/>
    </row>
    <row r="30" spans="1:6" ht="18.75">
      <c r="A30" s="8" t="s">
        <v>18</v>
      </c>
      <c r="B30" s="8"/>
      <c r="C30" s="8"/>
      <c r="E30" s="9"/>
      <c r="F30" s="8"/>
    </row>
    <row r="31" spans="1:10" ht="12.75">
      <c r="A31" s="34" t="s">
        <v>19</v>
      </c>
      <c r="B31" s="10"/>
      <c r="C31" s="11"/>
      <c r="D31" s="36" t="s">
        <v>20</v>
      </c>
      <c r="E31" s="36" t="s">
        <v>21</v>
      </c>
      <c r="F31" s="37" t="s">
        <v>22</v>
      </c>
      <c r="G31" s="37"/>
      <c r="H31" s="37"/>
      <c r="I31" s="37"/>
      <c r="J31" s="37"/>
    </row>
    <row r="32" spans="1:10" ht="12.75">
      <c r="A32" s="35"/>
      <c r="B32" s="13" t="s">
        <v>23</v>
      </c>
      <c r="C32" s="13" t="s">
        <v>24</v>
      </c>
      <c r="D32" s="36"/>
      <c r="E32" s="36"/>
      <c r="F32" s="38" t="s">
        <v>25</v>
      </c>
      <c r="G32" s="40" t="s">
        <v>26</v>
      </c>
      <c r="H32" s="41"/>
      <c r="I32" s="41"/>
      <c r="J32" s="42"/>
    </row>
    <row r="33" spans="1:10" ht="15">
      <c r="A33" s="14" t="s">
        <v>27</v>
      </c>
      <c r="B33" s="15"/>
      <c r="C33" s="15"/>
      <c r="D33" s="36"/>
      <c r="E33" s="36"/>
      <c r="F33" s="39"/>
      <c r="G33" s="12" t="s">
        <v>28</v>
      </c>
      <c r="H33" s="12" t="s">
        <v>29</v>
      </c>
      <c r="I33" s="12" t="s">
        <v>30</v>
      </c>
      <c r="J33" s="12" t="s">
        <v>31</v>
      </c>
    </row>
    <row r="34" spans="1:10" ht="12.75">
      <c r="A34" s="12">
        <v>1</v>
      </c>
      <c r="B34" s="12">
        <v>2</v>
      </c>
      <c r="C34" s="12">
        <v>3</v>
      </c>
      <c r="D34" s="12">
        <v>4</v>
      </c>
      <c r="E34" s="12">
        <v>5</v>
      </c>
      <c r="F34" s="12">
        <v>6</v>
      </c>
      <c r="G34" s="12">
        <v>7</v>
      </c>
      <c r="H34" s="12">
        <v>8</v>
      </c>
      <c r="I34" s="12">
        <v>9</v>
      </c>
      <c r="J34" s="12">
        <v>10</v>
      </c>
    </row>
    <row r="35" spans="1:10" ht="12.75">
      <c r="A35" s="16" t="s">
        <v>32</v>
      </c>
      <c r="B35" s="12"/>
      <c r="C35" s="12"/>
      <c r="D35" s="12"/>
      <c r="E35" s="12"/>
      <c r="F35" s="17">
        <f>F37+F41+F43+F45+F55+F62+F74+F75+F87+F90</f>
        <v>6964157.2</v>
      </c>
      <c r="G35" s="17">
        <f>G37+G41+G43+G45+G55+G62+G74+G75+G87+G90</f>
        <v>1869419.3</v>
      </c>
      <c r="H35" s="17">
        <f>H37+H41+H43+H45+H55+H62+H74+H75+H87+H90</f>
        <v>1855182.16</v>
      </c>
      <c r="I35" s="17">
        <f>I37+I41+I43+I45+I55+I62+I74+I75+I87+I90</f>
        <v>1498516.4400000002</v>
      </c>
      <c r="J35" s="17">
        <f>J37+J41+J43+J45+J55+J62+J74+J75+J87+J90</f>
        <v>1741039.3</v>
      </c>
    </row>
    <row r="36" spans="1:10" ht="12.75">
      <c r="A36" s="18" t="s">
        <v>33</v>
      </c>
      <c r="B36" s="19"/>
      <c r="C36" s="6"/>
      <c r="D36" s="6"/>
      <c r="E36" s="6"/>
      <c r="F36" s="20">
        <f>F37+F41</f>
        <v>4792808</v>
      </c>
      <c r="G36" s="20">
        <f>G37+G41</f>
        <v>1198202</v>
      </c>
      <c r="H36" s="20">
        <f>H37+H41</f>
        <v>1437842.4</v>
      </c>
      <c r="I36" s="20">
        <f>I37+I41</f>
        <v>958561.6000000001</v>
      </c>
      <c r="J36" s="20">
        <f>J37+J41</f>
        <v>1198202</v>
      </c>
    </row>
    <row r="37" spans="1:10" ht="12.75">
      <c r="A37" s="21" t="s">
        <v>34</v>
      </c>
      <c r="B37" s="22">
        <v>211</v>
      </c>
      <c r="C37" s="6"/>
      <c r="D37" s="6">
        <v>3211203.42</v>
      </c>
      <c r="E37" s="23">
        <f>D37/F37</f>
        <v>0.8723533711972108</v>
      </c>
      <c r="F37" s="24">
        <f>980000+2701081</f>
        <v>3681081</v>
      </c>
      <c r="G37" s="24">
        <f>F37*25%</f>
        <v>920270.25</v>
      </c>
      <c r="H37" s="24">
        <f>F37*30%</f>
        <v>1104324.3</v>
      </c>
      <c r="I37" s="24">
        <f>F37*20%</f>
        <v>736216.2000000001</v>
      </c>
      <c r="J37" s="24">
        <f>F37*25%</f>
        <v>920270.25</v>
      </c>
    </row>
    <row r="38" spans="1:10" ht="38.25">
      <c r="A38" s="21" t="s">
        <v>35</v>
      </c>
      <c r="B38" s="19" t="s">
        <v>36</v>
      </c>
      <c r="C38" s="6"/>
      <c r="D38" s="6">
        <v>211280</v>
      </c>
      <c r="E38" s="23" t="e">
        <f>D38/F38</f>
        <v>#DIV/0!</v>
      </c>
      <c r="F38" s="25"/>
      <c r="G38" s="25">
        <f>F38*35%</f>
        <v>0</v>
      </c>
      <c r="H38" s="25">
        <f>F38*15%</f>
        <v>0</v>
      </c>
      <c r="I38" s="25">
        <f>F38*15%</f>
        <v>0</v>
      </c>
      <c r="J38" s="25">
        <f>F38*35%</f>
        <v>0</v>
      </c>
    </row>
    <row r="39" spans="1:10" ht="38.25">
      <c r="A39" s="21" t="s">
        <v>37</v>
      </c>
      <c r="B39" s="19" t="s">
        <v>38</v>
      </c>
      <c r="C39" s="6"/>
      <c r="D39" s="6">
        <v>18000</v>
      </c>
      <c r="E39" s="23" t="e">
        <f>D39/F39</f>
        <v>#DIV/0!</v>
      </c>
      <c r="F39" s="25"/>
      <c r="G39" s="25">
        <f>F39*25%</f>
        <v>0</v>
      </c>
      <c r="H39" s="25">
        <f>F39*30%</f>
        <v>0</v>
      </c>
      <c r="I39" s="25">
        <f>F39*20%</f>
        <v>0</v>
      </c>
      <c r="J39" s="25">
        <f>F39*25%</f>
        <v>0</v>
      </c>
    </row>
    <row r="40" spans="1:10" ht="12.75">
      <c r="A40" s="21" t="s">
        <v>39</v>
      </c>
      <c r="B40" s="19" t="s">
        <v>40</v>
      </c>
      <c r="C40" s="6"/>
      <c r="D40" s="6">
        <v>2000</v>
      </c>
      <c r="E40" s="23"/>
      <c r="F40" s="25"/>
      <c r="G40" s="25"/>
      <c r="H40" s="25"/>
      <c r="I40" s="25"/>
      <c r="J40" s="25"/>
    </row>
    <row r="41" spans="1:10" ht="12.75">
      <c r="A41" s="21" t="s">
        <v>41</v>
      </c>
      <c r="B41" s="22">
        <v>213</v>
      </c>
      <c r="C41" s="6"/>
      <c r="D41" s="6">
        <v>1055010.58</v>
      </c>
      <c r="E41" s="23">
        <f>D41/F41</f>
        <v>0.948983500445703</v>
      </c>
      <c r="F41" s="24">
        <f>296000+815727</f>
        <v>1111727</v>
      </c>
      <c r="G41" s="24">
        <f>F41*25%</f>
        <v>277931.75</v>
      </c>
      <c r="H41" s="24">
        <f>F41*30%</f>
        <v>333518.1</v>
      </c>
      <c r="I41" s="24">
        <f>F41*20%</f>
        <v>222345.40000000002</v>
      </c>
      <c r="J41" s="24">
        <f>F41*25%</f>
        <v>277931.75</v>
      </c>
    </row>
    <row r="42" spans="1:10" ht="12.75">
      <c r="A42" s="26" t="s">
        <v>42</v>
      </c>
      <c r="B42" s="19"/>
      <c r="C42" s="6"/>
      <c r="D42" s="6"/>
      <c r="E42" s="27"/>
      <c r="F42" s="25"/>
      <c r="G42" s="25"/>
      <c r="H42" s="25"/>
      <c r="I42" s="25"/>
      <c r="J42" s="25"/>
    </row>
    <row r="43" spans="1:10" ht="12.75">
      <c r="A43" s="21" t="s">
        <v>43</v>
      </c>
      <c r="B43" s="22">
        <v>221</v>
      </c>
      <c r="C43" s="6"/>
      <c r="D43" s="6">
        <v>4500</v>
      </c>
      <c r="E43" s="23">
        <f>D43/F43</f>
        <v>0.20270270270270271</v>
      </c>
      <c r="F43" s="24">
        <v>22200</v>
      </c>
      <c r="G43" s="24">
        <f>F43*25%</f>
        <v>5550</v>
      </c>
      <c r="H43" s="24">
        <f>F43*25%</f>
        <v>5550</v>
      </c>
      <c r="I43" s="24">
        <f>F43*25%</f>
        <v>5550</v>
      </c>
      <c r="J43" s="24">
        <f>F43*25%</f>
        <v>5550</v>
      </c>
    </row>
    <row r="44" spans="1:10" ht="12.75">
      <c r="A44" s="21" t="s">
        <v>44</v>
      </c>
      <c r="B44" s="19">
        <v>222</v>
      </c>
      <c r="C44" s="6"/>
      <c r="D44" s="6"/>
      <c r="E44" s="27"/>
      <c r="F44" s="25"/>
      <c r="G44" s="25"/>
      <c r="H44" s="25"/>
      <c r="I44" s="25"/>
      <c r="J44" s="25"/>
    </row>
    <row r="45" spans="1:10" ht="12.75">
      <c r="A45" s="21" t="s">
        <v>45</v>
      </c>
      <c r="B45" s="22">
        <v>223</v>
      </c>
      <c r="C45" s="6"/>
      <c r="D45" s="6"/>
      <c r="E45" s="27"/>
      <c r="F45" s="24">
        <f>F49+F51</f>
        <v>1283800</v>
      </c>
      <c r="G45" s="24">
        <f>F45*35%</f>
        <v>449330</v>
      </c>
      <c r="H45" s="24">
        <f>F45*15%</f>
        <v>192570</v>
      </c>
      <c r="I45" s="24">
        <f>F45*25%</f>
        <v>320950</v>
      </c>
      <c r="J45" s="24">
        <f>F45*25%</f>
        <v>320950</v>
      </c>
    </row>
    <row r="46" spans="1:10" ht="12.75">
      <c r="A46" s="21" t="s">
        <v>46</v>
      </c>
      <c r="B46" s="19" t="s">
        <v>47</v>
      </c>
      <c r="C46" s="6"/>
      <c r="D46" s="6"/>
      <c r="E46" s="27"/>
      <c r="F46" s="25"/>
      <c r="G46" s="25"/>
      <c r="H46" s="25"/>
      <c r="I46" s="25"/>
      <c r="J46" s="25"/>
    </row>
    <row r="47" spans="1:10" ht="12.75">
      <c r="A47" s="21" t="s">
        <v>48</v>
      </c>
      <c r="B47" s="19" t="s">
        <v>49</v>
      </c>
      <c r="C47" s="6"/>
      <c r="D47" s="6"/>
      <c r="E47" s="27"/>
      <c r="F47" s="25"/>
      <c r="G47" s="25"/>
      <c r="H47" s="25"/>
      <c r="I47" s="25"/>
      <c r="J47" s="25"/>
    </row>
    <row r="48" spans="1:10" ht="12.75">
      <c r="A48" s="21" t="s">
        <v>50</v>
      </c>
      <c r="B48" s="19" t="s">
        <v>51</v>
      </c>
      <c r="C48" s="6"/>
      <c r="D48" s="6"/>
      <c r="E48" s="27"/>
      <c r="F48" s="25"/>
      <c r="G48" s="25"/>
      <c r="H48" s="25"/>
      <c r="I48" s="25"/>
      <c r="J48" s="25"/>
    </row>
    <row r="49" spans="1:10" ht="12.75">
      <c r="A49" s="21" t="s">
        <v>52</v>
      </c>
      <c r="B49" s="19" t="s">
        <v>53</v>
      </c>
      <c r="C49" s="6"/>
      <c r="D49" s="6"/>
      <c r="E49" s="27"/>
      <c r="F49" s="25">
        <v>30000</v>
      </c>
      <c r="G49" s="25">
        <f>F49*35%</f>
        <v>10500</v>
      </c>
      <c r="H49" s="25">
        <f>F49*15%</f>
        <v>4500</v>
      </c>
      <c r="I49" s="25">
        <f>F49*25%</f>
        <v>7500</v>
      </c>
      <c r="J49" s="25">
        <f>F49*25%</f>
        <v>7500</v>
      </c>
    </row>
    <row r="50" spans="1:10" ht="12.75">
      <c r="A50" s="21" t="s">
        <v>54</v>
      </c>
      <c r="B50" s="19" t="s">
        <v>55</v>
      </c>
      <c r="C50" s="6"/>
      <c r="D50" s="6"/>
      <c r="E50" s="27"/>
      <c r="F50" s="25"/>
      <c r="G50" s="25"/>
      <c r="H50" s="25"/>
      <c r="I50" s="25"/>
      <c r="J50" s="25"/>
    </row>
    <row r="51" spans="1:10" ht="12.75">
      <c r="A51" s="21" t="s">
        <v>56</v>
      </c>
      <c r="B51" s="19" t="s">
        <v>57</v>
      </c>
      <c r="C51" s="6"/>
      <c r="D51" s="6">
        <v>688500</v>
      </c>
      <c r="E51" s="23">
        <f>D51/F51</f>
        <v>0.549130642845749</v>
      </c>
      <c r="F51" s="25">
        <f>1253800</f>
        <v>1253800</v>
      </c>
      <c r="G51" s="25">
        <f>F51*35%</f>
        <v>438830</v>
      </c>
      <c r="H51" s="25">
        <f>F51*15%</f>
        <v>188070</v>
      </c>
      <c r="I51" s="25">
        <f>F51*25%</f>
        <v>313450</v>
      </c>
      <c r="J51" s="25">
        <f>F51*25%</f>
        <v>313450</v>
      </c>
    </row>
    <row r="52" spans="1:10" ht="25.5">
      <c r="A52" s="21" t="s">
        <v>58</v>
      </c>
      <c r="B52" s="19" t="s">
        <v>59</v>
      </c>
      <c r="C52" s="6"/>
      <c r="D52" s="6"/>
      <c r="E52" s="27"/>
      <c r="F52" s="25"/>
      <c r="G52" s="25"/>
      <c r="H52" s="25"/>
      <c r="I52" s="25"/>
      <c r="J52" s="25"/>
    </row>
    <row r="53" spans="1:10" ht="12.75">
      <c r="A53" s="21" t="s">
        <v>60</v>
      </c>
      <c r="B53" s="19" t="s">
        <v>61</v>
      </c>
      <c r="C53" s="6"/>
      <c r="D53" s="6"/>
      <c r="E53" s="27"/>
      <c r="F53" s="25"/>
      <c r="G53" s="25"/>
      <c r="H53" s="25"/>
      <c r="I53" s="25"/>
      <c r="J53" s="25"/>
    </row>
    <row r="54" spans="1:10" ht="12.75">
      <c r="A54" s="21" t="s">
        <v>62</v>
      </c>
      <c r="B54" s="19">
        <v>224</v>
      </c>
      <c r="C54" s="6"/>
      <c r="D54" s="6"/>
      <c r="E54" s="27"/>
      <c r="F54" s="25"/>
      <c r="G54" s="25"/>
      <c r="H54" s="25"/>
      <c r="I54" s="25"/>
      <c r="J54" s="25"/>
    </row>
    <row r="55" spans="1:10" ht="12.75">
      <c r="A55" s="21" t="s">
        <v>63</v>
      </c>
      <c r="B55" s="22">
        <v>225</v>
      </c>
      <c r="C55" s="6"/>
      <c r="D55" s="6"/>
      <c r="E55" s="27"/>
      <c r="F55" s="24">
        <f>F56+F57+F58+F59+F60+F61</f>
        <v>89000</v>
      </c>
      <c r="G55" s="24">
        <f>F55*25%</f>
        <v>22250</v>
      </c>
      <c r="H55" s="24">
        <f>F55*25%</f>
        <v>22250</v>
      </c>
      <c r="I55" s="24">
        <f>F55*25%</f>
        <v>22250</v>
      </c>
      <c r="J55" s="24">
        <f>F55*25%</f>
        <v>22250</v>
      </c>
    </row>
    <row r="56" spans="1:10" ht="25.5">
      <c r="A56" s="21" t="s">
        <v>64</v>
      </c>
      <c r="B56" s="19" t="s">
        <v>65</v>
      </c>
      <c r="C56" s="6"/>
      <c r="D56" s="6">
        <v>1000</v>
      </c>
      <c r="E56" s="23">
        <f>D56/F56</f>
        <v>0.2</v>
      </c>
      <c r="F56" s="25">
        <v>5000</v>
      </c>
      <c r="G56" s="25">
        <f>F56*25%</f>
        <v>1250</v>
      </c>
      <c r="H56" s="25">
        <f>F56*25%</f>
        <v>1250</v>
      </c>
      <c r="I56" s="25">
        <f>F56*25%</f>
        <v>1250</v>
      </c>
      <c r="J56" s="25">
        <f>F56*25%</f>
        <v>1250</v>
      </c>
    </row>
    <row r="57" spans="1:10" ht="12.75">
      <c r="A57" s="21" t="s">
        <v>66</v>
      </c>
      <c r="B57" s="19" t="s">
        <v>67</v>
      </c>
      <c r="C57" s="6"/>
      <c r="D57" s="6">
        <v>2000</v>
      </c>
      <c r="E57" s="23">
        <f>D57/F57</f>
        <v>0.4</v>
      </c>
      <c r="F57" s="25">
        <v>5000</v>
      </c>
      <c r="G57" s="25">
        <f>F57*25%</f>
        <v>1250</v>
      </c>
      <c r="H57" s="25">
        <f>F57*25%</f>
        <v>1250</v>
      </c>
      <c r="I57" s="25">
        <f>F57*25%</f>
        <v>1250</v>
      </c>
      <c r="J57" s="25">
        <f>F57*25%</f>
        <v>1250</v>
      </c>
    </row>
    <row r="58" spans="1:10" ht="12.75">
      <c r="A58" s="21" t="s">
        <v>68</v>
      </c>
      <c r="B58" s="19" t="s">
        <v>69</v>
      </c>
      <c r="C58" s="6"/>
      <c r="D58" s="6"/>
      <c r="E58" s="27"/>
      <c r="F58" s="25"/>
      <c r="G58" s="25"/>
      <c r="H58" s="25"/>
      <c r="I58" s="25"/>
      <c r="J58" s="25"/>
    </row>
    <row r="59" spans="1:10" ht="12.75">
      <c r="A59" s="21" t="s">
        <v>70</v>
      </c>
      <c r="B59" s="19" t="s">
        <v>71</v>
      </c>
      <c r="C59" s="6"/>
      <c r="D59" s="6">
        <v>26000</v>
      </c>
      <c r="E59" s="23">
        <f>D59/F59</f>
        <v>1.7333333333333334</v>
      </c>
      <c r="F59" s="25">
        <v>15000</v>
      </c>
      <c r="G59" s="25">
        <f>F59*25%</f>
        <v>3750</v>
      </c>
      <c r="H59" s="25">
        <f>F59*25%</f>
        <v>3750</v>
      </c>
      <c r="I59" s="25">
        <f>F59*25%</f>
        <v>3750</v>
      </c>
      <c r="J59" s="25">
        <f>F59*25%</f>
        <v>3750</v>
      </c>
    </row>
    <row r="60" spans="1:10" ht="12.75">
      <c r="A60" s="21" t="s">
        <v>72</v>
      </c>
      <c r="B60" s="19" t="s">
        <v>73</v>
      </c>
      <c r="C60" s="6"/>
      <c r="D60" s="6"/>
      <c r="E60" s="27"/>
      <c r="F60" s="25"/>
      <c r="G60" s="25"/>
      <c r="H60" s="25"/>
      <c r="I60" s="25"/>
      <c r="J60" s="25"/>
    </row>
    <row r="61" spans="1:10" ht="12.75">
      <c r="A61" s="21" t="s">
        <v>74</v>
      </c>
      <c r="B61" s="19" t="s">
        <v>75</v>
      </c>
      <c r="C61" s="6"/>
      <c r="D61" s="6">
        <v>10200</v>
      </c>
      <c r="E61" s="23">
        <f>D61/F61</f>
        <v>0.159375</v>
      </c>
      <c r="F61" s="25">
        <v>64000</v>
      </c>
      <c r="G61" s="25">
        <f>F61*25%</f>
        <v>16000</v>
      </c>
      <c r="H61" s="25">
        <f>F61*25%</f>
        <v>16000</v>
      </c>
      <c r="I61" s="25">
        <f>F61*25%</f>
        <v>16000</v>
      </c>
      <c r="J61" s="25">
        <f>F61*25%</f>
        <v>16000</v>
      </c>
    </row>
    <row r="62" spans="1:10" ht="12.75">
      <c r="A62" s="21" t="s">
        <v>76</v>
      </c>
      <c r="B62" s="22">
        <v>226</v>
      </c>
      <c r="C62" s="6"/>
      <c r="D62" s="6"/>
      <c r="E62" s="27"/>
      <c r="F62" s="24">
        <f>F64+F69+F70+F71+F72</f>
        <v>197900</v>
      </c>
      <c r="G62" s="24">
        <f>F62*25%</f>
        <v>49475</v>
      </c>
      <c r="H62" s="24">
        <f>F62*25%</f>
        <v>49475</v>
      </c>
      <c r="I62" s="24">
        <f>F62*25%</f>
        <v>49475</v>
      </c>
      <c r="J62" s="24">
        <f>F62*25%</f>
        <v>49475</v>
      </c>
    </row>
    <row r="63" spans="1:10" ht="38.25">
      <c r="A63" s="21" t="s">
        <v>77</v>
      </c>
      <c r="B63" s="19" t="s">
        <v>78</v>
      </c>
      <c r="C63" s="6"/>
      <c r="D63" s="6"/>
      <c r="E63" s="27"/>
      <c r="F63" s="25"/>
      <c r="G63" s="25"/>
      <c r="H63" s="25"/>
      <c r="I63" s="25"/>
      <c r="J63" s="25"/>
    </row>
    <row r="64" spans="1:10" ht="12.75">
      <c r="A64" s="21" t="s">
        <v>79</v>
      </c>
      <c r="B64" s="19" t="s">
        <v>80</v>
      </c>
      <c r="C64" s="6"/>
      <c r="D64" s="6">
        <v>45094.3</v>
      </c>
      <c r="E64" s="23">
        <f>D64/F64</f>
        <v>0.3581755361397935</v>
      </c>
      <c r="F64" s="25">
        <f>53000+72900</f>
        <v>125900</v>
      </c>
      <c r="G64" s="25">
        <f>F64*25%</f>
        <v>31475</v>
      </c>
      <c r="H64" s="25">
        <f>F64*25%</f>
        <v>31475</v>
      </c>
      <c r="I64" s="25">
        <f>F64*25%</f>
        <v>31475</v>
      </c>
      <c r="J64" s="25">
        <f>F64*25%</f>
        <v>31475</v>
      </c>
    </row>
    <row r="65" spans="1:10" ht="51">
      <c r="A65" s="21" t="s">
        <v>81</v>
      </c>
      <c r="B65" s="19" t="s">
        <v>82</v>
      </c>
      <c r="C65" s="6"/>
      <c r="D65" s="6"/>
      <c r="E65" s="27"/>
      <c r="F65" s="25"/>
      <c r="G65" s="25"/>
      <c r="H65" s="25"/>
      <c r="I65" s="25"/>
      <c r="J65" s="25"/>
    </row>
    <row r="66" spans="1:10" ht="12.75">
      <c r="A66" s="21" t="s">
        <v>83</v>
      </c>
      <c r="B66" s="19" t="s">
        <v>84</v>
      </c>
      <c r="C66" s="6"/>
      <c r="D66" s="6"/>
      <c r="E66" s="27"/>
      <c r="F66" s="25"/>
      <c r="G66" s="25"/>
      <c r="H66" s="25"/>
      <c r="I66" s="25"/>
      <c r="J66" s="25"/>
    </row>
    <row r="67" spans="1:10" ht="12.75">
      <c r="A67" s="21" t="s">
        <v>85</v>
      </c>
      <c r="B67" s="19" t="s">
        <v>86</v>
      </c>
      <c r="C67" s="6"/>
      <c r="D67" s="6"/>
      <c r="E67" s="27"/>
      <c r="F67" s="25"/>
      <c r="G67" s="25"/>
      <c r="H67" s="25"/>
      <c r="I67" s="25"/>
      <c r="J67" s="25"/>
    </row>
    <row r="68" spans="1:10" ht="25.5">
      <c r="A68" s="21" t="s">
        <v>87</v>
      </c>
      <c r="B68" s="19" t="s">
        <v>88</v>
      </c>
      <c r="C68" s="6"/>
      <c r="D68" s="6"/>
      <c r="E68" s="27"/>
      <c r="F68" s="25"/>
      <c r="G68" s="25"/>
      <c r="H68" s="25"/>
      <c r="I68" s="25"/>
      <c r="J68" s="25"/>
    </row>
    <row r="69" spans="1:10" ht="12.75">
      <c r="A69" s="21" t="s">
        <v>89</v>
      </c>
      <c r="B69" s="19" t="s">
        <v>90</v>
      </c>
      <c r="C69" s="6"/>
      <c r="D69" s="6">
        <v>4500</v>
      </c>
      <c r="E69" s="23">
        <f>D69/F69</f>
        <v>0.17307692307692307</v>
      </c>
      <c r="F69" s="25">
        <v>26000</v>
      </c>
      <c r="G69" s="25">
        <f>F69*25%</f>
        <v>6500</v>
      </c>
      <c r="H69" s="25">
        <f>F69*25%</f>
        <v>6500</v>
      </c>
      <c r="I69" s="25">
        <f>F69*25%</f>
        <v>6500</v>
      </c>
      <c r="J69" s="25">
        <f>F69*25%</f>
        <v>6500</v>
      </c>
    </row>
    <row r="70" spans="1:10" ht="12.75">
      <c r="A70" s="21" t="s">
        <v>91</v>
      </c>
      <c r="B70" s="19" t="s">
        <v>92</v>
      </c>
      <c r="C70" s="6"/>
      <c r="D70" s="6"/>
      <c r="E70" s="27"/>
      <c r="F70" s="25">
        <v>2000</v>
      </c>
      <c r="G70" s="25">
        <f>F70*25%</f>
        <v>500</v>
      </c>
      <c r="H70" s="25">
        <f>F70*25%</f>
        <v>500</v>
      </c>
      <c r="I70" s="25">
        <f>F70*25%</f>
        <v>500</v>
      </c>
      <c r="J70" s="25">
        <f>F70*25%</f>
        <v>500</v>
      </c>
    </row>
    <row r="71" spans="1:10" ht="12.75">
      <c r="A71" s="21" t="s">
        <v>93</v>
      </c>
      <c r="B71" s="19" t="s">
        <v>94</v>
      </c>
      <c r="C71" s="6"/>
      <c r="D71" s="6"/>
      <c r="E71" s="27"/>
      <c r="F71" s="25">
        <v>4000</v>
      </c>
      <c r="G71" s="25">
        <f>F71*25%</f>
        <v>1000</v>
      </c>
      <c r="H71" s="25">
        <f>F71*25%</f>
        <v>1000</v>
      </c>
      <c r="I71" s="25">
        <f>F71*25%</f>
        <v>1000</v>
      </c>
      <c r="J71" s="25">
        <f>F71*25%</f>
        <v>1000</v>
      </c>
    </row>
    <row r="72" spans="1:10" ht="25.5">
      <c r="A72" s="21" t="s">
        <v>95</v>
      </c>
      <c r="B72" s="19" t="s">
        <v>96</v>
      </c>
      <c r="C72" s="6"/>
      <c r="D72" s="6"/>
      <c r="E72" s="27"/>
      <c r="F72" s="25">
        <v>40000</v>
      </c>
      <c r="G72" s="25">
        <f>F72*25%</f>
        <v>10000</v>
      </c>
      <c r="H72" s="25">
        <f>F72*25%</f>
        <v>10000</v>
      </c>
      <c r="I72" s="25">
        <f>F72*25%</f>
        <v>10000</v>
      </c>
      <c r="J72" s="25">
        <f>F72*25%</f>
        <v>10000</v>
      </c>
    </row>
    <row r="73" spans="1:10" ht="12.75">
      <c r="A73" s="26" t="s">
        <v>97</v>
      </c>
      <c r="B73" s="19"/>
      <c r="C73" s="6"/>
      <c r="D73" s="6"/>
      <c r="E73" s="27"/>
      <c r="F73" s="25"/>
      <c r="G73" s="25"/>
      <c r="H73" s="25"/>
      <c r="I73" s="25"/>
      <c r="J73" s="25"/>
    </row>
    <row r="74" spans="1:10" ht="12.75">
      <c r="A74" s="21" t="s">
        <v>98</v>
      </c>
      <c r="B74" s="22">
        <v>262</v>
      </c>
      <c r="C74" s="6"/>
      <c r="D74" s="6">
        <v>68466.16</v>
      </c>
      <c r="E74" s="23"/>
      <c r="F74" s="24">
        <v>28700</v>
      </c>
      <c r="G74" s="24">
        <f>F74*25%</f>
        <v>7175</v>
      </c>
      <c r="H74" s="24">
        <f>F74*30%</f>
        <v>8610</v>
      </c>
      <c r="I74" s="24">
        <f>F74*20%</f>
        <v>5740</v>
      </c>
      <c r="J74" s="24">
        <f>F74*25%</f>
        <v>7175</v>
      </c>
    </row>
    <row r="75" spans="1:10" ht="12.75">
      <c r="A75" s="26" t="s">
        <v>99</v>
      </c>
      <c r="B75" s="22">
        <v>290</v>
      </c>
      <c r="C75" s="6"/>
      <c r="D75" s="6"/>
      <c r="E75" s="27"/>
      <c r="F75" s="24">
        <f>F76+F77+F78+F79+F80+F81+F82+F83+F84+F85</f>
        <v>52500</v>
      </c>
      <c r="G75" s="24">
        <f>F75*25%</f>
        <v>13125</v>
      </c>
      <c r="H75" s="24">
        <f>F75*25%</f>
        <v>13125</v>
      </c>
      <c r="I75" s="24">
        <f>F75*25%</f>
        <v>13125</v>
      </c>
      <c r="J75" s="24">
        <f>F75*25%</f>
        <v>13125</v>
      </c>
    </row>
    <row r="76" spans="1:10" ht="25.5">
      <c r="A76" s="21" t="s">
        <v>100</v>
      </c>
      <c r="B76" s="19" t="s">
        <v>101</v>
      </c>
      <c r="C76" s="6"/>
      <c r="D76" s="6">
        <v>12625</v>
      </c>
      <c r="E76" s="23">
        <f>D76/F76</f>
        <v>0.271505376344086</v>
      </c>
      <c r="F76" s="25">
        <v>46500</v>
      </c>
      <c r="G76" s="25">
        <f>F76*25%</f>
        <v>11625</v>
      </c>
      <c r="H76" s="25">
        <f>F76*25%</f>
        <v>11625</v>
      </c>
      <c r="I76" s="25">
        <f>F76*25%</f>
        <v>11625</v>
      </c>
      <c r="J76" s="25">
        <f>F76*25%</f>
        <v>11625</v>
      </c>
    </row>
    <row r="77" spans="1:10" ht="12.75">
      <c r="A77" s="21" t="s">
        <v>102</v>
      </c>
      <c r="B77" s="19" t="s">
        <v>103</v>
      </c>
      <c r="C77" s="6"/>
      <c r="D77" s="6">
        <v>3000</v>
      </c>
      <c r="E77" s="23">
        <f>D77/F77</f>
        <v>1</v>
      </c>
      <c r="F77" s="25">
        <v>3000</v>
      </c>
      <c r="G77" s="25">
        <f>F77*25%</f>
        <v>750</v>
      </c>
      <c r="H77" s="25">
        <f>F77*25%</f>
        <v>750</v>
      </c>
      <c r="I77" s="25">
        <f>F77*25%</f>
        <v>750</v>
      </c>
      <c r="J77" s="25">
        <f>F77*25%</f>
        <v>750</v>
      </c>
    </row>
    <row r="78" spans="1:10" ht="38.25">
      <c r="A78" s="21" t="s">
        <v>104</v>
      </c>
      <c r="B78" s="19" t="s">
        <v>105</v>
      </c>
      <c r="C78" s="6"/>
      <c r="D78" s="6"/>
      <c r="E78" s="27"/>
      <c r="F78" s="25"/>
      <c r="G78" s="25"/>
      <c r="H78" s="25"/>
      <c r="I78" s="25"/>
      <c r="J78" s="25"/>
    </row>
    <row r="79" spans="1:10" ht="12.75">
      <c r="A79" s="21" t="s">
        <v>106</v>
      </c>
      <c r="B79" s="19" t="s">
        <v>107</v>
      </c>
      <c r="C79" s="6"/>
      <c r="D79" s="6"/>
      <c r="E79" s="27"/>
      <c r="F79" s="25"/>
      <c r="G79" s="25"/>
      <c r="H79" s="25"/>
      <c r="I79" s="25"/>
      <c r="J79" s="25"/>
    </row>
    <row r="80" spans="1:10" ht="51">
      <c r="A80" s="21" t="s">
        <v>108</v>
      </c>
      <c r="B80" s="19" t="s">
        <v>109</v>
      </c>
      <c r="C80" s="6"/>
      <c r="D80" s="6"/>
      <c r="E80" s="27"/>
      <c r="F80" s="25"/>
      <c r="G80" s="25"/>
      <c r="H80" s="25"/>
      <c r="I80" s="25"/>
      <c r="J80" s="25"/>
    </row>
    <row r="81" spans="1:10" ht="12.75">
      <c r="A81" s="21" t="s">
        <v>110</v>
      </c>
      <c r="B81" s="19" t="s">
        <v>111</v>
      </c>
      <c r="C81" s="6"/>
      <c r="D81" s="6"/>
      <c r="E81" s="27"/>
      <c r="F81" s="25"/>
      <c r="G81" s="25"/>
      <c r="H81" s="25"/>
      <c r="I81" s="25"/>
      <c r="J81" s="25"/>
    </row>
    <row r="82" spans="1:10" ht="25.5">
      <c r="A82" s="21" t="s">
        <v>112</v>
      </c>
      <c r="B82" s="19" t="s">
        <v>113</v>
      </c>
      <c r="C82" s="6"/>
      <c r="D82" s="6"/>
      <c r="E82" s="27"/>
      <c r="F82" s="25"/>
      <c r="G82" s="25"/>
      <c r="H82" s="25"/>
      <c r="I82" s="25"/>
      <c r="J82" s="25"/>
    </row>
    <row r="83" spans="1:10" ht="25.5">
      <c r="A83" s="21" t="s">
        <v>114</v>
      </c>
      <c r="B83" s="19" t="s">
        <v>115</v>
      </c>
      <c r="C83" s="6"/>
      <c r="D83" s="6"/>
      <c r="E83" s="27"/>
      <c r="F83" s="25"/>
      <c r="G83" s="25"/>
      <c r="H83" s="25"/>
      <c r="I83" s="25"/>
      <c r="J83" s="25"/>
    </row>
    <row r="84" spans="1:10" ht="25.5">
      <c r="A84" s="21" t="s">
        <v>116</v>
      </c>
      <c r="B84" s="19" t="s">
        <v>117</v>
      </c>
      <c r="C84" s="6"/>
      <c r="D84" s="6"/>
      <c r="E84" s="27"/>
      <c r="F84" s="25"/>
      <c r="G84" s="25"/>
      <c r="H84" s="25"/>
      <c r="I84" s="25"/>
      <c r="J84" s="25"/>
    </row>
    <row r="85" spans="1:10" ht="12.75">
      <c r="A85" s="21" t="s">
        <v>118</v>
      </c>
      <c r="B85" s="19" t="s">
        <v>119</v>
      </c>
      <c r="C85" s="6"/>
      <c r="D85" s="6">
        <v>8980</v>
      </c>
      <c r="E85" s="23">
        <f>D85/F85</f>
        <v>2.993333333333333</v>
      </c>
      <c r="F85" s="25">
        <v>3000</v>
      </c>
      <c r="G85" s="25">
        <f>F85*25%</f>
        <v>750</v>
      </c>
      <c r="H85" s="25">
        <f>F85*25%</f>
        <v>750</v>
      </c>
      <c r="I85" s="25">
        <f>F85*25%</f>
        <v>750</v>
      </c>
      <c r="J85" s="25">
        <f>F85*25%</f>
        <v>750</v>
      </c>
    </row>
    <row r="86" spans="1:10" ht="14.25">
      <c r="A86" s="28" t="s">
        <v>120</v>
      </c>
      <c r="B86" s="22">
        <v>300</v>
      </c>
      <c r="C86" s="6"/>
      <c r="D86" s="6"/>
      <c r="E86" s="27"/>
      <c r="F86" s="24">
        <f>F87+F90</f>
        <v>497249.2</v>
      </c>
      <c r="G86" s="24">
        <f>G87+G90</f>
        <v>124312.3</v>
      </c>
      <c r="H86" s="24">
        <f>H87+H90</f>
        <v>125759.76</v>
      </c>
      <c r="I86" s="24">
        <f>I87+I90</f>
        <v>122864.84</v>
      </c>
      <c r="J86" s="24">
        <f>J87+J90</f>
        <v>124312.3</v>
      </c>
    </row>
    <row r="87" spans="1:10" ht="12.75">
      <c r="A87" s="26" t="s">
        <v>121</v>
      </c>
      <c r="B87" s="22">
        <v>310</v>
      </c>
      <c r="C87" s="6"/>
      <c r="D87" s="6"/>
      <c r="E87" s="27"/>
      <c r="F87" s="24">
        <f>F88+F89</f>
        <v>28949.2</v>
      </c>
      <c r="G87" s="24">
        <f>F87*25%</f>
        <v>7237.3</v>
      </c>
      <c r="H87" s="24">
        <f>F87*30%</f>
        <v>8684.76</v>
      </c>
      <c r="I87" s="24">
        <f>F87*20%</f>
        <v>5789.84</v>
      </c>
      <c r="J87" s="24">
        <f>F87*25%</f>
        <v>7237.3</v>
      </c>
    </row>
    <row r="88" spans="1:10" ht="12.75">
      <c r="A88" s="21" t="s">
        <v>122</v>
      </c>
      <c r="B88" s="19" t="s">
        <v>123</v>
      </c>
      <c r="C88" s="6"/>
      <c r="D88" s="6"/>
      <c r="E88" s="27"/>
      <c r="F88" s="25"/>
      <c r="G88" s="25"/>
      <c r="H88" s="25"/>
      <c r="I88" s="25"/>
      <c r="J88" s="25"/>
    </row>
    <row r="89" spans="1:10" ht="12.75">
      <c r="A89" s="21" t="s">
        <v>124</v>
      </c>
      <c r="B89" s="19" t="s">
        <v>125</v>
      </c>
      <c r="C89" s="6"/>
      <c r="D89" s="6">
        <v>22439</v>
      </c>
      <c r="E89" s="23"/>
      <c r="F89" s="25">
        <v>28949.2</v>
      </c>
      <c r="G89" s="25">
        <f>F89*25%</f>
        <v>7237.3</v>
      </c>
      <c r="H89" s="25">
        <f>F89*30%</f>
        <v>8684.76</v>
      </c>
      <c r="I89" s="25">
        <f>F89*20%</f>
        <v>5789.84</v>
      </c>
      <c r="J89" s="25">
        <f>F89*25%</f>
        <v>7237.3</v>
      </c>
    </row>
    <row r="90" spans="1:10" ht="12.75">
      <c r="A90" s="26" t="s">
        <v>126</v>
      </c>
      <c r="B90" s="22">
        <v>340</v>
      </c>
      <c r="C90" s="6"/>
      <c r="D90" s="6"/>
      <c r="E90" s="27"/>
      <c r="F90" s="24">
        <f>F91+F92+F93+F94+F95+F96+F97+F98</f>
        <v>468300</v>
      </c>
      <c r="G90" s="24">
        <f>F90*25%</f>
        <v>117075</v>
      </c>
      <c r="H90" s="24">
        <f>F90*25%</f>
        <v>117075</v>
      </c>
      <c r="I90" s="24">
        <f>F90*25%</f>
        <v>117075</v>
      </c>
      <c r="J90" s="24">
        <f>F90*25%</f>
        <v>117075</v>
      </c>
    </row>
    <row r="91" spans="1:10" ht="25.5">
      <c r="A91" s="21" t="s">
        <v>127</v>
      </c>
      <c r="B91" s="19" t="s">
        <v>128</v>
      </c>
      <c r="C91" s="6"/>
      <c r="D91" s="6"/>
      <c r="E91" s="27"/>
      <c r="F91" s="25"/>
      <c r="G91" s="25"/>
      <c r="H91" s="25"/>
      <c r="I91" s="25"/>
      <c r="J91" s="25"/>
    </row>
    <row r="92" spans="1:10" ht="51">
      <c r="A92" s="21" t="s">
        <v>129</v>
      </c>
      <c r="B92" s="19" t="s">
        <v>130</v>
      </c>
      <c r="C92" s="6"/>
      <c r="D92" s="6"/>
      <c r="E92" s="27"/>
      <c r="F92" s="25"/>
      <c r="G92" s="25"/>
      <c r="H92" s="25"/>
      <c r="I92" s="25"/>
      <c r="J92" s="25"/>
    </row>
    <row r="93" spans="1:10" ht="25.5">
      <c r="A93" s="21" t="s">
        <v>131</v>
      </c>
      <c r="B93" s="19" t="s">
        <v>132</v>
      </c>
      <c r="C93" s="6"/>
      <c r="D93" s="6"/>
      <c r="E93" s="27"/>
      <c r="F93" s="25"/>
      <c r="G93" s="25"/>
      <c r="H93" s="25"/>
      <c r="I93" s="25"/>
      <c r="J93" s="25"/>
    </row>
    <row r="94" spans="1:10" ht="12.75">
      <c r="A94" s="21" t="s">
        <v>133</v>
      </c>
      <c r="B94" s="19" t="s">
        <v>134</v>
      </c>
      <c r="C94" s="6"/>
      <c r="D94" s="6"/>
      <c r="E94" s="27"/>
      <c r="F94" s="25">
        <v>18300</v>
      </c>
      <c r="G94" s="25">
        <f>F94*25%</f>
        <v>4575</v>
      </c>
      <c r="H94" s="25">
        <f>F94*25%</f>
        <v>4575</v>
      </c>
      <c r="I94" s="25">
        <f>F94*25%</f>
        <v>4575</v>
      </c>
      <c r="J94" s="25">
        <f>F94*25%</f>
        <v>4575</v>
      </c>
    </row>
    <row r="95" spans="1:10" ht="38.25">
      <c r="A95" s="21" t="s">
        <v>135</v>
      </c>
      <c r="B95" s="19" t="s">
        <v>136</v>
      </c>
      <c r="C95" s="6"/>
      <c r="D95" s="6"/>
      <c r="E95" s="27"/>
      <c r="F95" s="25"/>
      <c r="G95" s="25"/>
      <c r="H95" s="25"/>
      <c r="I95" s="25"/>
      <c r="J95" s="25"/>
    </row>
    <row r="96" spans="1:10" ht="25.5">
      <c r="A96" s="21" t="s">
        <v>137</v>
      </c>
      <c r="B96" s="19" t="s">
        <v>138</v>
      </c>
      <c r="C96" s="6"/>
      <c r="D96" s="6"/>
      <c r="E96" s="27"/>
      <c r="F96" s="25"/>
      <c r="G96" s="25"/>
      <c r="H96" s="25"/>
      <c r="I96" s="25"/>
      <c r="J96" s="25"/>
    </row>
    <row r="97" spans="1:10" ht="12.75">
      <c r="A97" s="21" t="s">
        <v>139</v>
      </c>
      <c r="B97" s="19" t="s">
        <v>140</v>
      </c>
      <c r="C97" s="6"/>
      <c r="D97" s="6">
        <v>24590</v>
      </c>
      <c r="E97" s="23"/>
      <c r="F97" s="25"/>
      <c r="G97" s="25">
        <f>F97*25%</f>
        <v>0</v>
      </c>
      <c r="H97" s="25">
        <f>F97*30%</f>
        <v>0</v>
      </c>
      <c r="I97" s="25">
        <f>F97*20%</f>
        <v>0</v>
      </c>
      <c r="J97" s="25">
        <f>F97*25%</f>
        <v>0</v>
      </c>
    </row>
    <row r="98" spans="1:10" ht="12.75">
      <c r="A98" s="21" t="s">
        <v>124</v>
      </c>
      <c r="B98" s="19" t="s">
        <v>141</v>
      </c>
      <c r="C98" s="6"/>
      <c r="D98" s="6">
        <v>220000</v>
      </c>
      <c r="E98" s="23">
        <f>D98/F98</f>
        <v>0.4888888888888889</v>
      </c>
      <c r="F98" s="25">
        <v>450000</v>
      </c>
      <c r="G98" s="25">
        <f>F98*25%</f>
        <v>112500</v>
      </c>
      <c r="H98" s="25">
        <f>F98*25%</f>
        <v>112500</v>
      </c>
      <c r="I98" s="25">
        <f>F98*25%</f>
        <v>112500</v>
      </c>
      <c r="J98" s="25">
        <f>F98*25%</f>
        <v>112500</v>
      </c>
    </row>
    <row r="99" spans="1:10" ht="12.75">
      <c r="A99" s="26" t="s">
        <v>142</v>
      </c>
      <c r="B99" s="6"/>
      <c r="C99" s="6"/>
      <c r="D99" s="6">
        <f>D37+D38+D39+D40+D41+D43+D44+D46+D47+D48+D49+D50+D51+D52+D53+D54+D56+D57+D58+D59+D60+D61+D63+D64+D65+D66+D67+D68+D69+D70+D71+D72+D74+D76+D77+D78+D79+D80+D81+D82+D83+D84+D85+D88+D89+D91+D94+D95+D96+D97+D98</f>
        <v>5639388.46</v>
      </c>
      <c r="E99" s="23">
        <f>D99/F99</f>
        <v>0.8097732859907297</v>
      </c>
      <c r="F99" s="25">
        <f>F37+F38+F39+F40+F41+F43+F44+F46+F47+F48+F49+F50+F51+F52+F53+F54+F56+F57+F58+F59+F60+F61+F63+F64+F65+F66+F67+F68+F69+F70+F71+F72+F74+F76+F77+F78+F79+F80+F81+F82+F83+F84+F85+F88+F89+F91+F94+F95+F96+F97+F98</f>
        <v>6964157.2</v>
      </c>
      <c r="G99" s="25">
        <f>G37+G38+G39+G40+G41+G43+G44+G46+G47+G48+G49+G50+G51+G52+G53+G54+G56+G57+G58+G59+G60+G61+G63+G64+G65+G66+G67+G68+G69+G70+G71+G72+G74+G76+G77+G78+G79+G80+G81+G82+G83+G84+G85+G88+G89+G91+G94+G95+G96+G97+G98</f>
        <v>1869419.3</v>
      </c>
      <c r="H99" s="25">
        <f>H37+H38+H39+H40+H41+H43+H44+H46+H47+H48+H49+H50+H51+H52+H53+H54+H56+H57+H58+H59+H60+H61+H63+H64+H65+H66+H67+H68+H69+H70+H71+H72+H74+H76+H77+H78+H79+H80+H81+H82+H83+H84+H85+H88+H89+H91+H94+H95+H96+H97+H98</f>
        <v>1855182.16</v>
      </c>
      <c r="I99" s="25">
        <f>I37+I38+I39+I40+I41+I43+I44+I46+I47+I48+I49+I50+I51+I52+I53+I54+I56+I57+I58+I59+I60+I61+I63+I64+I65+I66+I67+I68+I69+I70+I71+I72+I74+I76+I77+I78+I79+I80+I81+I82+I83+I84+I85+I88+I89+I91+I94+I95+I96+I97+I98</f>
        <v>1498516.4400000002</v>
      </c>
      <c r="J99" s="25">
        <f>J37+J38+J39+J40+J41+J43+J44+J46+J47+J48+J49+J50+J51+J52+J53+J54+J56+J57+J58+J59+J60+J61+J63+J64+J65+J66+J67+J68+J69+J70+J71+J72+J74+J76+J77+J78+J79+J80+J81+J82+J83+J84+J85+J88+J89+J91+J94+J95+J96+J97+J98</f>
        <v>1741039.3</v>
      </c>
    </row>
    <row r="101" spans="1:6" ht="12.75">
      <c r="A101" s="1" t="s">
        <v>143</v>
      </c>
      <c r="C101" s="1" t="s">
        <v>144</v>
      </c>
      <c r="F101" s="1" t="s">
        <v>145</v>
      </c>
    </row>
    <row r="102" ht="12.75">
      <c r="F102" s="29"/>
    </row>
    <row r="103" spans="1:6" ht="12.75">
      <c r="A103" s="1" t="s">
        <v>146</v>
      </c>
      <c r="C103" s="43" t="s">
        <v>147</v>
      </c>
      <c r="D103" s="43"/>
      <c r="F103" s="1" t="s">
        <v>148</v>
      </c>
    </row>
  </sheetData>
  <sheetProtection/>
  <mergeCells count="14">
    <mergeCell ref="C103:D103"/>
    <mergeCell ref="B19:F19"/>
    <mergeCell ref="B20:F20"/>
    <mergeCell ref="B21:F21"/>
    <mergeCell ref="F3:H3"/>
    <mergeCell ref="F11:G11"/>
    <mergeCell ref="A15:J15"/>
    <mergeCell ref="C17:D17"/>
    <mergeCell ref="A31:A32"/>
    <mergeCell ref="D31:D33"/>
    <mergeCell ref="E31:E33"/>
    <mergeCell ref="F31:J31"/>
    <mergeCell ref="F32:F33"/>
    <mergeCell ref="G32:J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Арасланова</cp:lastModifiedBy>
  <dcterms:created xsi:type="dcterms:W3CDTF">1996-10-08T23:32:33Z</dcterms:created>
  <dcterms:modified xsi:type="dcterms:W3CDTF">2016-02-16T04:29:27Z</dcterms:modified>
  <cp:category/>
  <cp:version/>
  <cp:contentType/>
  <cp:contentStatus/>
</cp:coreProperties>
</file>